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I-AM.1\I-AM.11\I-AM.11.Public\Circulaire à signer\"/>
    </mc:Choice>
  </mc:AlternateContent>
  <workbookProtection workbookPassword="CF66" lockStructure="1"/>
  <bookViews>
    <workbookView xWindow="120" yWindow="240" windowWidth="15180" windowHeight="7575"/>
  </bookViews>
  <sheets>
    <sheet name="Matrice FR" sheetId="4" r:id="rId1"/>
    <sheet name="Risicomatrix" sheetId="5" r:id="rId2"/>
  </sheets>
  <definedNames>
    <definedName name="_xlnm.Print_Area" localSheetId="0">'Matrice FR'!$A$1:$H$18</definedName>
    <definedName name="_xlnm.Print_Area" localSheetId="1">Risicomatrix!$A$1:$P$33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4" l="1"/>
  <c r="K12" i="4" l="1"/>
  <c r="K11" i="4"/>
  <c r="K10" i="4"/>
  <c r="K9" i="4"/>
  <c r="K8" i="4"/>
  <c r="M14" i="4" s="1"/>
  <c r="L14" i="4" s="1"/>
  <c r="M15" i="4" l="1"/>
  <c r="L15" i="4" s="1"/>
  <c r="Q15" i="4" s="1"/>
  <c r="P15" i="4" l="1"/>
  <c r="B14" i="4" s="1"/>
</calcChain>
</file>

<file path=xl/sharedStrings.xml><?xml version="1.0" encoding="utf-8"?>
<sst xmlns="http://schemas.openxmlformats.org/spreadsheetml/2006/main" count="129" uniqueCount="112">
  <si>
    <t>A</t>
  </si>
  <si>
    <t>B</t>
  </si>
  <si>
    <t>C</t>
  </si>
  <si>
    <t>D</t>
  </si>
  <si>
    <t>Commentaires</t>
  </si>
  <si>
    <t>Vitesse maximale autorisée à hauteur de la zone de chantier</t>
  </si>
  <si>
    <t>&gt; 60km/h</t>
  </si>
  <si>
    <t>40 &lt; V &lt;= 60km/h</t>
  </si>
  <si>
    <t>&lt;= 40km/h</t>
  </si>
  <si>
    <t>Durée / Périodicité de l'empiètement</t>
  </si>
  <si>
    <t>Empiètement régulier (plus de 4 empiètements par heure ou plus que 15 min par heure)</t>
  </si>
  <si>
    <t>Empiètement ponctuel (maximum 4 empiètements par heure et maximum 15 min par heure)</t>
  </si>
  <si>
    <t>Empiètement non prévu mais n'est pas à exclure, selon la nature des travaux.</t>
  </si>
  <si>
    <t>Trafic ferroviaire (nombre maximal de trains pendant la période de travail)</t>
  </si>
  <si>
    <t>Plus de 4 trains par heure</t>
  </si>
  <si>
    <t>Plus de 2 trains et maximum 4 trains par heure</t>
  </si>
  <si>
    <t>Maximum 2 trains par heure</t>
  </si>
  <si>
    <t>Nombre d'engins de chantier qui représentent un risque d'empiètement</t>
  </si>
  <si>
    <t>Plus de 2 engins de chantier</t>
  </si>
  <si>
    <t>2 engins de chantier</t>
  </si>
  <si>
    <t>1 engin de chantier</t>
  </si>
  <si>
    <t xml:space="preserve">Possibilité de visualiser à partir d'un seul point tous les engins de chantier avec empiètement de type II </t>
  </si>
  <si>
    <t>Pas de visualisation possible de tous les engins de chantier</t>
  </si>
  <si>
    <t>Visualisation possible de tous les engins de chantier</t>
  </si>
  <si>
    <t>GRAV</t>
  </si>
  <si>
    <t>score conditionnel (avec réglementation)</t>
  </si>
  <si>
    <t>score de l'analyse de risque</t>
  </si>
  <si>
    <t>FREQ</t>
  </si>
  <si>
    <t>Mesures</t>
  </si>
  <si>
    <t xml:space="preserve">Niveau de risque </t>
  </si>
  <si>
    <t>I</t>
  </si>
  <si>
    <t>HS</t>
  </si>
  <si>
    <t>Voie Hors Service</t>
  </si>
  <si>
    <t>BM</t>
  </si>
  <si>
    <t>Blocage des mouvements avec matérialisation</t>
  </si>
  <si>
    <t>ATW-Tx</t>
  </si>
  <si>
    <t>Blocage des mouvements sans matérialisation</t>
  </si>
  <si>
    <t>S460</t>
  </si>
  <si>
    <t>IV</t>
  </si>
  <si>
    <t>SA</t>
  </si>
  <si>
    <t>Autre</t>
  </si>
  <si>
    <t xml:space="preserve">Type d'activité analysée </t>
  </si>
  <si>
    <t>Référence du chantier ou Activité</t>
  </si>
  <si>
    <t>Date du chantier</t>
  </si>
  <si>
    <t>Responsable du chantier</t>
  </si>
  <si>
    <t xml:space="preserve">Délimitation de la zone de chantier (de PK à PK) </t>
  </si>
  <si>
    <t>Numéro</t>
  </si>
  <si>
    <t>Critères d'évaluation</t>
  </si>
  <si>
    <t>Réponse</t>
  </si>
  <si>
    <r>
      <t xml:space="preserve">Remarques : 
</t>
    </r>
    <r>
      <rPr>
        <i/>
        <sz val="11"/>
        <color theme="1"/>
        <rFont val="Calibri"/>
        <family val="2"/>
        <scheme val="minor"/>
      </rPr>
      <t xml:space="preserve">
L'analyse de risque permet de déterminer les mesures de protection </t>
    </r>
    <r>
      <rPr>
        <b/>
        <i/>
        <sz val="11"/>
        <color theme="1"/>
        <rFont val="Calibri"/>
        <family val="2"/>
        <scheme val="minor"/>
      </rPr>
      <t xml:space="preserve">minimales.
</t>
    </r>
    <r>
      <rPr>
        <i/>
        <sz val="11"/>
        <color theme="1"/>
        <rFont val="Calibri"/>
        <family val="2"/>
        <scheme val="minor"/>
      </rPr>
      <t xml:space="preserve">Si les conditions d’exécution (visibilité, conditions d’exploitation, moyens humains, méthodes d’exécution) ne permettent pas d'appliquer la mesure de protection </t>
    </r>
    <r>
      <rPr>
        <b/>
        <i/>
        <sz val="11"/>
        <color theme="1"/>
        <rFont val="Calibri"/>
        <family val="2"/>
        <scheme val="minor"/>
      </rPr>
      <t>minimale</t>
    </r>
    <r>
      <rPr>
        <i/>
        <sz val="11"/>
        <color theme="1"/>
        <rFont val="Calibri"/>
        <family val="2"/>
        <scheme val="minor"/>
      </rPr>
      <t>, une mesure plus restrictive doit être appliquée en respectant la hiérarchie  des mesures de protection.</t>
    </r>
    <r>
      <rPr>
        <b/>
        <i/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theme="1"/>
        <rFont val="Calibri"/>
        <family val="2"/>
        <scheme val="minor"/>
      </rPr>
      <t xml:space="preserve">
</t>
    </r>
  </si>
  <si>
    <t>Travaux avec empiètement potentiel type II - Analyse de risques pour déterminer la méthodologie de protection</t>
  </si>
  <si>
    <t>Gravité</t>
  </si>
  <si>
    <t xml:space="preserve">Fréquence 
</t>
  </si>
  <si>
    <t xml:space="preserve">Description  </t>
  </si>
  <si>
    <t>≥ 10</t>
  </si>
  <si>
    <r>
      <t xml:space="preserve">Niveau de risque inacceptable: </t>
    </r>
    <r>
      <rPr>
        <sz val="10"/>
        <color rgb="FF000000"/>
        <rFont val="Arial"/>
        <family val="2"/>
      </rPr>
      <t>étudiez si d’autres systèmes ou techniques avec un niveau de risque moins élevé sont possibles; si ceci n’est pas le cas effectuez une analyse de risque détaillé afin d’identifier des mesures pour réduire le niveau de risque au moins à un niveau tolérable</t>
    </r>
  </si>
  <si>
    <r>
      <t xml:space="preserve">Niveau de risque élevé : </t>
    </r>
    <r>
      <rPr>
        <sz val="10"/>
        <color rgb="FF000000"/>
        <rFont val="Arial"/>
        <family val="2"/>
      </rPr>
      <t>tolérable uniquement moyennant la présence de mesures de réduction de risques et si une réduction de risque plus poussée est difficilement exécutable (à démontrer par une analyse couts-bénéfices documentée)</t>
    </r>
  </si>
  <si>
    <r>
      <t xml:space="preserve">Niveau de risque modéré : </t>
    </r>
    <r>
      <rPr>
        <sz val="10"/>
        <color rgb="FF000000"/>
        <rFont val="Arial"/>
        <family val="2"/>
      </rPr>
      <t>tolérable moyennant la présence des mesures de réduction de risque; la sélection des mesures est basée sur l’avis d’expert</t>
    </r>
  </si>
  <si>
    <t>≤ 5</t>
  </si>
  <si>
    <r>
      <t>Faible niveau de risque :</t>
    </r>
    <r>
      <rPr>
        <sz val="10"/>
        <color rgb="FF000000"/>
        <rFont val="Arial"/>
        <family val="2"/>
      </rPr>
      <t xml:space="preserve"> généralement acceptable. des mesures complémentaires ne sont pas exigées</t>
    </r>
  </si>
  <si>
    <t xml:space="preserve">Fréquence </t>
  </si>
  <si>
    <t xml:space="preserve">Score </t>
  </si>
  <si>
    <t xml:space="preserve">Description </t>
  </si>
  <si>
    <t xml:space="preserve">Très improbable </t>
  </si>
  <si>
    <t xml:space="preserve">Moins de 125 ans </t>
  </si>
  <si>
    <t xml:space="preserve">Exceptionnel  </t>
  </si>
  <si>
    <t xml:space="preserve">Entre tous les 25 ans et les 125 ans </t>
  </si>
  <si>
    <t xml:space="preserve">Inhabituel  </t>
  </si>
  <si>
    <t xml:space="preserve">Entre tous les 25 ans et les 5 ans </t>
  </si>
  <si>
    <t xml:space="preserve">Occasionnel </t>
  </si>
  <si>
    <t xml:space="preserve">Entre tous les 5 ans et chaque année </t>
  </si>
  <si>
    <t xml:space="preserve">Régulier </t>
  </si>
  <si>
    <t xml:space="preserve">De 1 à 5 fois par an  </t>
  </si>
  <si>
    <t xml:space="preserve">Fréquent  </t>
  </si>
  <si>
    <t xml:space="preserve">Plus de 5 fois par an </t>
  </si>
  <si>
    <t>Description</t>
  </si>
  <si>
    <t>Gravité (Bien-être au travail et Sécurité d'exploitation)</t>
  </si>
  <si>
    <t xml:space="preserve">Gravité (Finance) </t>
  </si>
  <si>
    <t>Très faible</t>
  </si>
  <si>
    <t xml:space="preserve">Blessure légère sans incapacité de travail temporaire  </t>
  </si>
  <si>
    <t>x ≤ 24.000 euro</t>
  </si>
  <si>
    <t>Faible</t>
  </si>
  <si>
    <t xml:space="preserve">Plusieurs blessures légères. Incapacité de travail de 1 à 3 jours </t>
  </si>
  <si>
    <t>24.000 euro &gt; x ≤ 120.000 euro</t>
  </si>
  <si>
    <t>Modéré</t>
  </si>
  <si>
    <t xml:space="preserve">Incapacité de travail &gt; 3 jours avec de graves séquelles </t>
  </si>
  <si>
    <t>120.000 euro &gt; x ≤ 600.000 euro</t>
  </si>
  <si>
    <t>Considérable</t>
  </si>
  <si>
    <t xml:space="preserve">Menace de mort d’une personne </t>
  </si>
  <si>
    <t>600.000 euro &gt; x ≤ 3.000.000 euro</t>
  </si>
  <si>
    <t>Grande</t>
  </si>
  <si>
    <t xml:space="preserve">Menace de mort de plusieurs personnes (&gt; 1 à 5 équivalents morts) </t>
  </si>
  <si>
    <t>3.000.000 euro &gt; x ≤ 15.000.000 euro</t>
  </si>
  <si>
    <t xml:space="preserve"> Très grande</t>
  </si>
  <si>
    <t xml:space="preserve">Menace de mort de plusieurs personnes (&gt; 5 à 25 équivalents morts) </t>
  </si>
  <si>
    <t>15.000.000 euro &gt; x ≤ 75.000.000 euro</t>
  </si>
  <si>
    <t>Catastrophique</t>
  </si>
  <si>
    <t xml:space="preserve">Menace de mort de plusieurs personnes (&gt; 25 équivalents morts) </t>
  </si>
  <si>
    <t>x &gt; 75.000.000 euro</t>
  </si>
  <si>
    <t>III</t>
  </si>
  <si>
    <t xml:space="preserve"> </t>
  </si>
  <si>
    <t>Dispositifs d'annonces</t>
  </si>
  <si>
    <t>II</t>
  </si>
  <si>
    <t>Mesure selectionnée :</t>
  </si>
  <si>
    <t>S460 + CMB</t>
  </si>
  <si>
    <t>S660</t>
  </si>
  <si>
    <t>Factionnaires Radio avec Couvertures</t>
  </si>
  <si>
    <t>S460 + ZKL</t>
  </si>
  <si>
    <t>Mesure minimale :</t>
  </si>
  <si>
    <t>Niveau de risque :</t>
  </si>
  <si>
    <t>Empiètement maitrisé</t>
  </si>
  <si>
    <t>Annexe 2 - Circulaire 01 I-AM/2020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</si>
</sst>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theme="0"/>
      </patternFill>
    </fill>
    <fill>
      <patternFill patternType="solid">
        <fgColor rgb="FFC6D9F1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0" fillId="2" borderId="1" xfId="0" applyNumberFormat="1" applyFill="1" applyBorder="1" applyAlignment="1">
      <alignment vertical="center" wrapText="1"/>
    </xf>
    <xf numFmtId="49" fontId="0" fillId="2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0" fillId="3" borderId="0" xfId="0" applyFont="1" applyFill="1"/>
    <xf numFmtId="0" fontId="0" fillId="3" borderId="1" xfId="0" applyFont="1" applyFill="1" applyBorder="1"/>
    <xf numFmtId="0" fontId="0" fillId="3" borderId="1" xfId="0" applyFont="1" applyFill="1" applyBorder="1" applyAlignment="1">
      <alignment vertical="top" wrapText="1"/>
    </xf>
    <xf numFmtId="0" fontId="0" fillId="3" borderId="1" xfId="0" applyFill="1" applyBorder="1"/>
    <xf numFmtId="0" fontId="0" fillId="3" borderId="0" xfId="0" applyFont="1" applyFill="1" applyAlignment="1">
      <alignment wrapText="1"/>
    </xf>
    <xf numFmtId="0" fontId="1" fillId="3" borderId="1" xfId="0" applyFont="1" applyFill="1" applyBorder="1"/>
    <xf numFmtId="0" fontId="0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Fill="1" applyBorder="1"/>
    <xf numFmtId="0" fontId="0" fillId="3" borderId="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right" vertical="top" wrapText="1"/>
    </xf>
    <xf numFmtId="0" fontId="0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horizontal="right" vertical="top" wrapText="1"/>
    </xf>
    <xf numFmtId="0" fontId="0" fillId="2" borderId="7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vertical="top" wrapText="1"/>
    </xf>
    <xf numFmtId="0" fontId="1" fillId="0" borderId="1" xfId="0" quotePrefix="1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0" xfId="0" applyFill="1" applyBorder="1"/>
    <xf numFmtId="0" fontId="1" fillId="8" borderId="1" xfId="0" applyFont="1" applyFill="1" applyBorder="1" applyAlignment="1">
      <alignment horizontal="right" vertical="top" wrapText="1"/>
    </xf>
    <xf numFmtId="0" fontId="1" fillId="8" borderId="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0" xfId="0" applyFill="1" applyAlignment="1"/>
    <xf numFmtId="0" fontId="0" fillId="4" borderId="0" xfId="0" applyFill="1" applyAlignment="1">
      <alignment vertical="center"/>
    </xf>
    <xf numFmtId="0" fontId="6" fillId="4" borderId="15" xfId="0" applyFont="1" applyFill="1" applyBorder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0" fillId="4" borderId="0" xfId="0" applyFill="1"/>
    <xf numFmtId="0" fontId="6" fillId="4" borderId="20" xfId="0" applyFont="1" applyFill="1" applyBorder="1" applyAlignment="1">
      <alignment vertical="center" wrapText="1"/>
    </xf>
    <xf numFmtId="0" fontId="12" fillId="0" borderId="15" xfId="0" applyFont="1" applyBorder="1" applyAlignment="1">
      <alignment vertical="center"/>
    </xf>
    <xf numFmtId="0" fontId="0" fillId="0" borderId="0" xfId="0" applyBorder="1"/>
    <xf numFmtId="0" fontId="12" fillId="0" borderId="17" xfId="0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/>
    </xf>
    <xf numFmtId="0" fontId="14" fillId="6" borderId="12" xfId="0" applyFont="1" applyFill="1" applyBorder="1" applyAlignment="1">
      <alignment horizontal="center" vertical="center" wrapText="1" readingOrder="1"/>
    </xf>
    <xf numFmtId="0" fontId="14" fillId="5" borderId="12" xfId="0" applyFont="1" applyFill="1" applyBorder="1" applyAlignment="1">
      <alignment horizontal="left" vertical="center" wrapText="1" readingOrder="1"/>
    </xf>
    <xf numFmtId="0" fontId="14" fillId="7" borderId="22" xfId="0" applyFont="1" applyFill="1" applyBorder="1" applyAlignment="1">
      <alignment horizontal="left" vertical="center" wrapText="1" readingOrder="1"/>
    </xf>
    <xf numFmtId="0" fontId="14" fillId="5" borderId="21" xfId="0" applyFont="1" applyFill="1" applyBorder="1" applyAlignment="1">
      <alignment horizontal="left" vertical="center" wrapText="1" readingOrder="1"/>
    </xf>
    <xf numFmtId="0" fontId="13" fillId="4" borderId="16" xfId="0" applyFont="1" applyFill="1" applyBorder="1" applyAlignment="1">
      <alignment horizontal="center" vertical="center" wrapText="1" readingOrder="1"/>
    </xf>
    <xf numFmtId="0" fontId="14" fillId="5" borderId="16" xfId="0" applyFont="1" applyFill="1" applyBorder="1" applyAlignment="1">
      <alignment horizontal="center" vertical="center" wrapText="1" readingOrder="1"/>
    </xf>
    <xf numFmtId="0" fontId="0" fillId="5" borderId="19" xfId="0" applyFill="1" applyBorder="1" applyAlignment="1">
      <alignment horizontal="center" vertical="center"/>
    </xf>
    <xf numFmtId="0" fontId="14" fillId="7" borderId="0" xfId="0" applyFont="1" applyFill="1" applyBorder="1" applyAlignment="1">
      <alignment horizontal="left" vertical="center" wrapText="1" readingOrder="1"/>
    </xf>
    <xf numFmtId="0" fontId="14" fillId="6" borderId="21" xfId="0" applyFont="1" applyFill="1" applyBorder="1" applyAlignment="1">
      <alignment horizontal="left" vertical="center" wrapText="1" readingOrder="1"/>
    </xf>
    <xf numFmtId="0" fontId="14" fillId="7" borderId="16" xfId="0" applyFont="1" applyFill="1" applyBorder="1" applyAlignment="1">
      <alignment horizontal="left" vertical="center" wrapText="1" readingOrder="1"/>
    </xf>
    <xf numFmtId="0" fontId="14" fillId="7" borderId="18" xfId="0" applyFont="1" applyFill="1" applyBorder="1" applyAlignment="1">
      <alignment horizontal="left" vertical="center" wrapText="1" readingOrder="1"/>
    </xf>
    <xf numFmtId="0" fontId="14" fillId="7" borderId="19" xfId="0" applyFont="1" applyFill="1" applyBorder="1" applyAlignment="1">
      <alignment horizontal="left" vertical="center" wrapText="1" readingOrder="1"/>
    </xf>
    <xf numFmtId="0" fontId="14" fillId="5" borderId="12" xfId="0" applyFont="1" applyFill="1" applyBorder="1" applyAlignment="1">
      <alignment horizontal="center" vertical="center" wrapText="1" readingOrder="1"/>
    </xf>
    <xf numFmtId="0" fontId="14" fillId="5" borderId="12" xfId="0" applyFont="1" applyFill="1" applyBorder="1" applyAlignment="1">
      <alignment horizontal="center" vertical="center" textRotation="90" wrapText="1" readingOrder="1"/>
    </xf>
    <xf numFmtId="0" fontId="3" fillId="8" borderId="3" xfId="0" applyFont="1" applyFill="1" applyBorder="1" applyAlignment="1">
      <alignment horizontal="center" vertical="top" wrapText="1"/>
    </xf>
    <xf numFmtId="0" fontId="3" fillId="8" borderId="4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14" fillId="7" borderId="16" xfId="0" applyFont="1" applyFill="1" applyBorder="1" applyAlignment="1">
      <alignment horizontal="center" vertical="center" wrapText="1" readingOrder="1"/>
    </xf>
    <xf numFmtId="0" fontId="14" fillId="7" borderId="19" xfId="0" applyFont="1" applyFill="1" applyBorder="1" applyAlignment="1">
      <alignment horizontal="center" vertical="center" wrapText="1" readingOrder="1"/>
    </xf>
    <xf numFmtId="0" fontId="14" fillId="7" borderId="16" xfId="0" applyFont="1" applyFill="1" applyBorder="1" applyAlignment="1">
      <alignment horizontal="center" vertical="center" textRotation="90" wrapText="1" readingOrder="1"/>
    </xf>
    <xf numFmtId="0" fontId="14" fillId="7" borderId="19" xfId="0" applyFont="1" applyFill="1" applyBorder="1" applyAlignment="1">
      <alignment horizontal="center" vertical="center" textRotation="90" wrapText="1" readingOrder="1"/>
    </xf>
    <xf numFmtId="0" fontId="14" fillId="7" borderId="18" xfId="0" applyFont="1" applyFill="1" applyBorder="1" applyAlignment="1">
      <alignment horizontal="center" vertical="center" wrapText="1" readingOrder="1"/>
    </xf>
    <xf numFmtId="0" fontId="14" fillId="7" borderId="24" xfId="0" applyFont="1" applyFill="1" applyBorder="1" applyAlignment="1">
      <alignment horizontal="center" vertical="center" textRotation="90" wrapText="1" readingOrder="1"/>
    </xf>
    <xf numFmtId="0" fontId="14" fillId="7" borderId="25" xfId="0" applyFont="1" applyFill="1" applyBorder="1" applyAlignment="1">
      <alignment horizontal="center" vertical="center" textRotation="90" wrapText="1" readingOrder="1"/>
    </xf>
    <xf numFmtId="0" fontId="14" fillId="7" borderId="26" xfId="0" applyFont="1" applyFill="1" applyBorder="1" applyAlignment="1">
      <alignment horizontal="center" vertical="center" textRotation="90" wrapText="1" readingOrder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 readingOrder="1"/>
    </xf>
    <xf numFmtId="0" fontId="13" fillId="4" borderId="14" xfId="0" applyFont="1" applyFill="1" applyBorder="1" applyAlignment="1">
      <alignment horizontal="center" vertical="center" wrapText="1" readingOrder="1"/>
    </xf>
    <xf numFmtId="0" fontId="13" fillId="4" borderId="15" xfId="0" applyFont="1" applyFill="1" applyBorder="1" applyAlignment="1">
      <alignment horizontal="center" vertical="center" wrapText="1" readingOrder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textRotation="90" wrapText="1"/>
    </xf>
    <xf numFmtId="0" fontId="6" fillId="4" borderId="18" xfId="0" applyFont="1" applyFill="1" applyBorder="1" applyAlignment="1">
      <alignment horizontal="center" vertical="center" textRotation="90" wrapText="1"/>
    </xf>
    <xf numFmtId="0" fontId="6" fillId="4" borderId="19" xfId="0" applyFont="1" applyFill="1" applyBorder="1" applyAlignment="1">
      <alignment horizontal="center" vertical="center" textRotation="90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6" borderId="13" xfId="0" applyNumberFormat="1" applyFont="1" applyFill="1" applyBorder="1" applyAlignment="1">
      <alignment horizontal="center" vertical="center" wrapText="1"/>
    </xf>
    <xf numFmtId="0" fontId="10" fillId="6" borderId="15" xfId="0" applyNumberFormat="1" applyFont="1" applyFill="1" applyBorder="1" applyAlignment="1">
      <alignment horizontal="center" vertical="center" wrapText="1"/>
    </xf>
    <xf numFmtId="0" fontId="10" fillId="7" borderId="13" xfId="0" applyNumberFormat="1" applyFont="1" applyFill="1" applyBorder="1" applyAlignment="1">
      <alignment horizontal="center" vertical="center" wrapText="1"/>
    </xf>
    <xf numFmtId="0" fontId="10" fillId="7" borderId="15" xfId="0" applyNumberFormat="1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7"/>
      <tableStyleElement type="headerRow" dxfId="6"/>
    </tableStyle>
  </tableStyles>
  <colors>
    <mruColors>
      <color rgb="FFA5A5A5"/>
      <color rgb="FF0AD000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666750</xdr:colOff>
          <xdr:row>15</xdr:row>
          <xdr:rowOff>247650</xdr:rowOff>
        </xdr:from>
        <xdr:to>
          <xdr:col>7</xdr:col>
          <xdr:colOff>2571750</xdr:colOff>
          <xdr:row>16</xdr:row>
          <xdr:rowOff>990600</xdr:rowOff>
        </xdr:to>
        <xdr:sp macro="" textlink="">
          <xdr:nvSpPr>
            <xdr:cNvPr id="4098" name="CommandButton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mpet Simon" id="{5760A7C1-78D4-4AB6-803E-5DE53F043B2A}" userId="S::simon.campet@infrabel.be::5f4507e4-a304-492b-a660-ef8bdaf71da1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pageSetUpPr fitToPage="1"/>
  </sheetPr>
  <dimension ref="A1:V17"/>
  <sheetViews>
    <sheetView tabSelected="1" view="pageBreakPreview" zoomScale="85" zoomScaleNormal="85" zoomScaleSheetLayoutView="85" workbookViewId="0">
      <selection activeCell="B15" sqref="B15"/>
    </sheetView>
  </sheetViews>
  <sheetFormatPr baseColWidth="10" defaultColWidth="11.42578125" defaultRowHeight="15" outlineLevelCol="1" x14ac:dyDescent="0.25"/>
  <cols>
    <col min="1" max="1" width="28.7109375" style="9" customWidth="1"/>
    <col min="2" max="6" width="40.7109375" style="9" customWidth="1"/>
    <col min="7" max="7" width="11.42578125" style="9"/>
    <col min="8" max="8" width="44.85546875" style="9" customWidth="1"/>
    <col min="9" max="9" width="115.42578125" style="9" hidden="1" customWidth="1" outlineLevel="1"/>
    <col min="10" max="14" width="11.42578125" style="9" hidden="1" customWidth="1" outlineLevel="1"/>
    <col min="15" max="15" width="16.28515625" style="9" hidden="1" customWidth="1" outlineLevel="1"/>
    <col min="16" max="16" width="23.140625" style="9" hidden="1" customWidth="1" outlineLevel="1"/>
    <col min="17" max="17" width="11.42578125" style="9" hidden="1" customWidth="1" outlineLevel="1"/>
    <col min="18" max="18" width="11.42578125" style="9" collapsed="1"/>
    <col min="19" max="16384" width="11.42578125" style="9"/>
  </cols>
  <sheetData>
    <row r="1" spans="1:22" x14ac:dyDescent="0.25">
      <c r="A1" s="9" t="s">
        <v>111</v>
      </c>
    </row>
    <row r="2" spans="1:22" ht="33" customHeight="1" x14ac:dyDescent="0.25">
      <c r="A2" s="75" t="s">
        <v>50</v>
      </c>
      <c r="B2" s="76"/>
      <c r="C2" s="76"/>
      <c r="D2" s="76"/>
      <c r="E2" s="76"/>
      <c r="F2" s="76"/>
      <c r="G2" s="76"/>
      <c r="H2" s="77"/>
    </row>
    <row r="3" spans="1:22" ht="33" customHeight="1" x14ac:dyDescent="0.25">
      <c r="A3" s="32" t="s">
        <v>41</v>
      </c>
      <c r="B3" s="78"/>
      <c r="C3" s="78"/>
      <c r="D3" s="78"/>
      <c r="E3" s="78"/>
      <c r="F3" s="78"/>
      <c r="G3" s="78"/>
      <c r="H3" s="78"/>
    </row>
    <row r="4" spans="1:22" ht="33" customHeight="1" x14ac:dyDescent="0.25">
      <c r="A4" s="32" t="s">
        <v>42</v>
      </c>
      <c r="B4" s="79"/>
      <c r="C4" s="79"/>
      <c r="D4" s="32" t="s">
        <v>43</v>
      </c>
      <c r="E4" s="20"/>
      <c r="F4" s="32" t="s">
        <v>44</v>
      </c>
      <c r="G4" s="79"/>
      <c r="H4" s="79"/>
    </row>
    <row r="5" spans="1:22" ht="33" customHeight="1" x14ac:dyDescent="0.25">
      <c r="A5" s="32" t="s">
        <v>45</v>
      </c>
      <c r="B5" s="80"/>
      <c r="C5" s="81"/>
      <c r="D5" s="21"/>
      <c r="E5" s="22"/>
      <c r="F5" s="23"/>
      <c r="G5" s="24"/>
      <c r="H5" s="24"/>
    </row>
    <row r="7" spans="1:22" ht="33" customHeight="1" x14ac:dyDescent="0.25">
      <c r="A7" s="33" t="s">
        <v>46</v>
      </c>
      <c r="B7" s="33" t="s">
        <v>47</v>
      </c>
      <c r="C7" s="33" t="s">
        <v>0</v>
      </c>
      <c r="D7" s="33" t="s">
        <v>1</v>
      </c>
      <c r="E7" s="33" t="s">
        <v>2</v>
      </c>
      <c r="F7" s="33" t="s">
        <v>3</v>
      </c>
      <c r="G7" s="33" t="s">
        <v>48</v>
      </c>
      <c r="I7" s="8" t="s">
        <v>4</v>
      </c>
      <c r="K7" s="10"/>
      <c r="L7" s="10" t="s">
        <v>0</v>
      </c>
      <c r="M7" s="10" t="s">
        <v>1</v>
      </c>
      <c r="N7" s="10" t="s">
        <v>2</v>
      </c>
      <c r="O7" s="10" t="s">
        <v>3</v>
      </c>
    </row>
    <row r="8" spans="1:22" ht="39.950000000000003" customHeight="1" x14ac:dyDescent="0.25">
      <c r="A8" s="60">
        <v>1</v>
      </c>
      <c r="B8" s="59" t="s">
        <v>5</v>
      </c>
      <c r="C8" s="7" t="s">
        <v>6</v>
      </c>
      <c r="D8" s="7" t="s">
        <v>7</v>
      </c>
      <c r="E8" s="2" t="s">
        <v>8</v>
      </c>
      <c r="F8" s="2"/>
      <c r="G8" s="1" t="s">
        <v>0</v>
      </c>
      <c r="I8" s="11"/>
      <c r="K8" s="10">
        <f>IF(G8="D",O8,IF(G8="C",N8,IF(G8="B",M8,IF(G8="A",L8,1))))</f>
        <v>1</v>
      </c>
      <c r="L8" s="10">
        <v>1</v>
      </c>
      <c r="M8" s="12">
        <v>0.67</v>
      </c>
      <c r="N8" s="12">
        <v>0.2</v>
      </c>
      <c r="O8" s="10"/>
    </row>
    <row r="9" spans="1:22" ht="39.950000000000003" customHeight="1" x14ac:dyDescent="0.25">
      <c r="A9" s="60">
        <v>2</v>
      </c>
      <c r="B9" s="59" t="s">
        <v>9</v>
      </c>
      <c r="C9" s="3" t="s">
        <v>10</v>
      </c>
      <c r="D9" s="4" t="s">
        <v>11</v>
      </c>
      <c r="E9" s="5" t="s">
        <v>12</v>
      </c>
      <c r="F9" s="6" t="s">
        <v>110</v>
      </c>
      <c r="G9" s="1" t="s">
        <v>0</v>
      </c>
      <c r="I9" s="11"/>
      <c r="K9" s="10">
        <f t="shared" ref="K9:K12" si="0">IF(G9="D",O9,IF(G9="C",N9,IF(G9="B",M9,IF(G9="A",L9,1))))</f>
        <v>1</v>
      </c>
      <c r="L9" s="10">
        <v>1</v>
      </c>
      <c r="M9" s="12">
        <v>0.67</v>
      </c>
      <c r="N9" s="12">
        <v>0.2</v>
      </c>
      <c r="O9" s="10">
        <v>0.04</v>
      </c>
      <c r="S9" s="31"/>
      <c r="T9" s="31"/>
      <c r="U9" s="31"/>
      <c r="V9" s="31"/>
    </row>
    <row r="10" spans="1:22" ht="39.950000000000003" customHeight="1" x14ac:dyDescent="0.25">
      <c r="A10" s="60">
        <v>3</v>
      </c>
      <c r="B10" s="59" t="s">
        <v>13</v>
      </c>
      <c r="C10" s="4" t="s">
        <v>14</v>
      </c>
      <c r="D10" s="4" t="s">
        <v>15</v>
      </c>
      <c r="E10" s="4" t="s">
        <v>16</v>
      </c>
      <c r="F10" s="6"/>
      <c r="G10" s="1" t="s">
        <v>0</v>
      </c>
      <c r="H10" s="25"/>
      <c r="I10" s="11"/>
      <c r="K10" s="18">
        <f>IF(G10="D",O10,IF(G10="C",N10,IF(G10="B",M10,IF(G10="A",L10,1))))</f>
        <v>1</v>
      </c>
      <c r="L10" s="19">
        <v>1</v>
      </c>
      <c r="M10" s="19">
        <v>0.67</v>
      </c>
      <c r="N10" s="19">
        <v>0.33500000000000002</v>
      </c>
      <c r="O10" s="10"/>
    </row>
    <row r="11" spans="1:22" ht="39.950000000000003" customHeight="1" x14ac:dyDescent="0.25">
      <c r="A11" s="60">
        <v>4</v>
      </c>
      <c r="B11" s="59" t="s">
        <v>17</v>
      </c>
      <c r="C11" s="4" t="s">
        <v>18</v>
      </c>
      <c r="D11" s="4" t="s">
        <v>19</v>
      </c>
      <c r="E11" s="4" t="s">
        <v>20</v>
      </c>
      <c r="F11" s="4" t="s">
        <v>100</v>
      </c>
      <c r="G11" s="1" t="s">
        <v>0</v>
      </c>
      <c r="I11" s="11"/>
      <c r="K11" s="10">
        <f t="shared" si="0"/>
        <v>1</v>
      </c>
      <c r="L11" s="10">
        <v>1</v>
      </c>
      <c r="M11" s="12">
        <v>0.67</v>
      </c>
      <c r="N11" s="12">
        <v>0.33500000000000002</v>
      </c>
      <c r="O11" s="10"/>
    </row>
    <row r="12" spans="1:22" ht="51" customHeight="1" x14ac:dyDescent="0.25">
      <c r="A12" s="60">
        <v>5</v>
      </c>
      <c r="B12" s="59" t="s">
        <v>21</v>
      </c>
      <c r="C12" s="4" t="s">
        <v>22</v>
      </c>
      <c r="D12" s="4" t="s">
        <v>23</v>
      </c>
      <c r="E12" s="4"/>
      <c r="F12" s="4"/>
      <c r="G12" s="1" t="s">
        <v>0</v>
      </c>
      <c r="I12" s="11"/>
      <c r="K12" s="10">
        <f t="shared" si="0"/>
        <v>1</v>
      </c>
      <c r="L12" s="10">
        <v>1</v>
      </c>
      <c r="M12" s="12">
        <v>0.67</v>
      </c>
      <c r="N12" s="12"/>
      <c r="O12" s="10"/>
    </row>
    <row r="13" spans="1:22" ht="30" customHeight="1" x14ac:dyDescent="0.25">
      <c r="C13" s="13"/>
      <c r="D13" s="13"/>
      <c r="E13" s="13"/>
      <c r="F13" s="13"/>
    </row>
    <row r="14" spans="1:22" ht="39.950000000000003" customHeight="1" x14ac:dyDescent="0.25">
      <c r="A14" s="26" t="s">
        <v>109</v>
      </c>
      <c r="B14" s="27">
        <f>P15</f>
        <v>8.569323441926608</v>
      </c>
      <c r="D14" s="82" t="s">
        <v>49</v>
      </c>
      <c r="E14" s="83"/>
      <c r="F14" s="83"/>
      <c r="G14" s="84"/>
      <c r="J14" s="14" t="s">
        <v>24</v>
      </c>
      <c r="L14" s="15">
        <f>IF(M14&lt;1,"1",M14)</f>
        <v>5</v>
      </c>
      <c r="M14" s="15">
        <f>LOG((5^N14*K8),5)</f>
        <v>5</v>
      </c>
      <c r="N14" s="15">
        <v>5</v>
      </c>
      <c r="O14" s="13"/>
      <c r="P14" s="17" t="s">
        <v>25</v>
      </c>
      <c r="Q14" s="17" t="s">
        <v>26</v>
      </c>
    </row>
    <row r="15" spans="1:22" ht="39.950000000000003" customHeight="1" x14ac:dyDescent="0.25">
      <c r="A15" s="28" t="s">
        <v>108</v>
      </c>
      <c r="B15" s="29" t="str">
        <f>IF(G9="D", "Mesures spécifiques",IF(B14&gt;=8,"Voie hors service",IF(AND(7&lt;=B14,B14&lt;8),"Blocage des mouvements avec matérialisation",IF(AND(6&lt;=B14,B14&lt;7),"Blocage des mouvements sans matérialisation",IF(AND(5&lt;=B14,B14&lt;6),"Factionnaires Radio avec Couvertures",)))))</f>
        <v>Voie hors service</v>
      </c>
      <c r="C15" s="13"/>
      <c r="D15" s="85"/>
      <c r="E15" s="86"/>
      <c r="F15" s="86"/>
      <c r="G15" s="87"/>
      <c r="J15" s="14" t="s">
        <v>27</v>
      </c>
      <c r="L15" s="15">
        <f>IF(M15&lt;1,"1",M15)</f>
        <v>3.5693234419266076</v>
      </c>
      <c r="M15" s="15">
        <f>LOG((5^N15*K9*K10*K11*K12*0.5),5)</f>
        <v>3.5693234419266076</v>
      </c>
      <c r="N15" s="15">
        <v>4</v>
      </c>
      <c r="P15" s="16">
        <f>IF(G9="D",5,IF(AND(OR(G9="A",G9="B"), Q15&lt;6),6,(L14+L15)))</f>
        <v>8.569323441926608</v>
      </c>
      <c r="Q15" s="16">
        <f>L14+L15</f>
        <v>8.569323441926608</v>
      </c>
    </row>
    <row r="16" spans="1:22" ht="39.950000000000003" customHeight="1" x14ac:dyDescent="0.25">
      <c r="A16" s="30" t="s">
        <v>103</v>
      </c>
      <c r="B16" s="29"/>
      <c r="D16" s="85"/>
      <c r="E16" s="86"/>
      <c r="F16" s="86"/>
      <c r="G16" s="87"/>
    </row>
    <row r="17" spans="1:7" ht="80.099999999999994" customHeight="1" x14ac:dyDescent="0.25">
      <c r="A17" s="30" t="s">
        <v>40</v>
      </c>
      <c r="B17" s="17"/>
      <c r="D17" s="88"/>
      <c r="E17" s="89"/>
      <c r="F17" s="89"/>
      <c r="G17" s="90"/>
    </row>
  </sheetData>
  <sheetProtection password="CF66" sheet="1" formatCells="0"/>
  <protectedRanges>
    <protectedRange sqref="B3" name="Plage8"/>
    <protectedRange sqref="G8:G12" name="Plage1_1"/>
    <protectedRange sqref="B16:B17" name="Plage2"/>
    <protectedRange sqref="B4:B5" name="Plage3"/>
    <protectedRange sqref="B4" name="Plage4"/>
    <protectedRange sqref="E4" name="Plage5"/>
    <protectedRange sqref="G4" name="Plage6"/>
    <protectedRange sqref="B5" name="Plage7"/>
  </protectedRanges>
  <mergeCells count="6">
    <mergeCell ref="D14:G17"/>
    <mergeCell ref="A2:H2"/>
    <mergeCell ref="B3:H3"/>
    <mergeCell ref="B4:C4"/>
    <mergeCell ref="G4:H4"/>
    <mergeCell ref="B5:C5"/>
  </mergeCells>
  <conditionalFormatting sqref="H10">
    <cfRule type="containsText" dxfId="5" priority="8" operator="containsText" text="Erreur">
      <formula>NOT(ISERROR(SEARCH("Erreur",H10)))</formula>
    </cfRule>
  </conditionalFormatting>
  <conditionalFormatting sqref="B14">
    <cfRule type="cellIs" dxfId="4" priority="3" operator="lessThanOrEqual">
      <formula>5</formula>
    </cfRule>
    <cfRule type="cellIs" dxfId="3" priority="4" operator="lessThanOrEqual">
      <formula>7</formula>
    </cfRule>
    <cfRule type="cellIs" dxfId="2" priority="5" operator="lessThan">
      <formula>10</formula>
    </cfRule>
    <cfRule type="cellIs" dxfId="1" priority="6" operator="greaterThanOrEqual">
      <formula>10</formula>
    </cfRule>
  </conditionalFormatting>
  <conditionalFormatting sqref="C8:F12">
    <cfRule type="expression" dxfId="0" priority="1">
      <formula>$G8=C$7</formula>
    </cfRule>
  </conditionalFormatting>
  <dataValidations count="3">
    <dataValidation type="list" allowBlank="1" showInputMessage="1" showErrorMessage="1" sqref="G8 G10:G11">
      <formula1>$C$7:$E$7</formula1>
    </dataValidation>
    <dataValidation type="list" allowBlank="1" showInputMessage="1" showErrorMessage="1" sqref="G9">
      <formula1>$C$7:$F$7</formula1>
    </dataValidation>
    <dataValidation type="list" allowBlank="1" showInputMessage="1" showErrorMessage="1" sqref="G12">
      <formula1>$C$7:$D$7</formula1>
    </dataValidation>
  </dataValidations>
  <pageMargins left="0.7" right="0.7" top="0.75" bottom="0.75" header="0.3" footer="0.3"/>
  <pageSetup paperSize="9" scale="45" orientation="landscape" r:id="rId1"/>
  <drawing r:id="rId2"/>
  <legacyDrawing r:id="rId3"/>
  <controls>
    <mc:AlternateContent xmlns:mc="http://schemas.openxmlformats.org/markup-compatibility/2006">
      <mc:Choice Requires="x14">
        <control shapeId="4098" r:id="rId4" name="CommandButton2">
          <controlPr defaultSize="0" autoLine="0" r:id="rId5">
            <anchor moveWithCells="1">
              <from>
                <xdr:col>7</xdr:col>
                <xdr:colOff>666750</xdr:colOff>
                <xdr:row>15</xdr:row>
                <xdr:rowOff>247650</xdr:rowOff>
              </from>
              <to>
                <xdr:col>7</xdr:col>
                <xdr:colOff>2571750</xdr:colOff>
                <xdr:row>16</xdr:row>
                <xdr:rowOff>990600</xdr:rowOff>
              </to>
            </anchor>
          </controlPr>
        </control>
      </mc:Choice>
      <mc:Fallback>
        <control shapeId="4098" r:id="rId4" name="CommandButton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Risicomatrix!$M$27:$M$34</xm:f>
          </x14:formula1>
          <xm:sqref>B16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V34"/>
  <sheetViews>
    <sheetView topLeftCell="A10" zoomScale="70" zoomScaleNormal="70" workbookViewId="0">
      <selection activeCell="N35" sqref="N35"/>
    </sheetView>
  </sheetViews>
  <sheetFormatPr baseColWidth="10" defaultColWidth="9.140625" defaultRowHeight="15" x14ac:dyDescent="0.25"/>
  <cols>
    <col min="10" max="10" width="8.5703125" style="35" customWidth="1"/>
    <col min="11" max="11" width="15.28515625" customWidth="1"/>
    <col min="12" max="12" width="9" customWidth="1"/>
    <col min="13" max="13" width="75" customWidth="1"/>
    <col min="14" max="14" width="37.42578125" customWidth="1"/>
    <col min="15" max="15" width="36.42578125" customWidth="1"/>
    <col min="20" max="20" width="64.140625" customWidth="1"/>
  </cols>
  <sheetData>
    <row r="1" spans="1:15" ht="15.75" thickBot="1" x14ac:dyDescent="0.3">
      <c r="A1" s="34"/>
      <c r="B1" s="104" t="s">
        <v>51</v>
      </c>
      <c r="C1" s="106"/>
      <c r="D1" s="106"/>
      <c r="E1" s="106"/>
      <c r="F1" s="106"/>
      <c r="G1" s="106"/>
      <c r="H1" s="106"/>
      <c r="I1" s="105"/>
    </row>
    <row r="2" spans="1:15" ht="21" customHeight="1" thickBot="1" x14ac:dyDescent="0.3">
      <c r="A2" s="107" t="s">
        <v>52</v>
      </c>
      <c r="B2" s="36"/>
      <c r="C2" s="37">
        <v>1</v>
      </c>
      <c r="D2" s="37">
        <v>2</v>
      </c>
      <c r="E2" s="37">
        <v>3</v>
      </c>
      <c r="F2" s="37">
        <v>4</v>
      </c>
      <c r="G2" s="37">
        <v>5</v>
      </c>
      <c r="H2" s="37">
        <v>6</v>
      </c>
      <c r="I2" s="37">
        <v>7</v>
      </c>
      <c r="K2" s="104" t="s">
        <v>29</v>
      </c>
      <c r="L2" s="105"/>
      <c r="M2" s="38" t="s">
        <v>53</v>
      </c>
    </row>
    <row r="3" spans="1:15" ht="51.75" customHeight="1" thickBot="1" x14ac:dyDescent="0.3">
      <c r="A3" s="108"/>
      <c r="B3" s="37">
        <v>6</v>
      </c>
      <c r="C3" s="39">
        <v>7</v>
      </c>
      <c r="D3" s="40">
        <v>8</v>
      </c>
      <c r="E3" s="40">
        <v>9</v>
      </c>
      <c r="F3" s="41">
        <v>10</v>
      </c>
      <c r="G3" s="41">
        <v>11</v>
      </c>
      <c r="H3" s="41">
        <v>12</v>
      </c>
      <c r="I3" s="41">
        <v>13</v>
      </c>
      <c r="K3" s="110" t="s">
        <v>54</v>
      </c>
      <c r="L3" s="111"/>
      <c r="M3" s="42" t="s">
        <v>55</v>
      </c>
    </row>
    <row r="4" spans="1:15" ht="39.950000000000003" customHeight="1" thickBot="1" x14ac:dyDescent="0.3">
      <c r="A4" s="108"/>
      <c r="B4" s="37">
        <v>5</v>
      </c>
      <c r="C4" s="39">
        <v>6</v>
      </c>
      <c r="D4" s="39">
        <v>7</v>
      </c>
      <c r="E4" s="40">
        <v>8</v>
      </c>
      <c r="F4" s="40">
        <v>9</v>
      </c>
      <c r="G4" s="41">
        <v>10</v>
      </c>
      <c r="H4" s="41">
        <v>11</v>
      </c>
      <c r="I4" s="41">
        <v>12</v>
      </c>
      <c r="K4" s="112">
        <v>9</v>
      </c>
      <c r="L4" s="113"/>
      <c r="M4" s="42" t="s">
        <v>56</v>
      </c>
    </row>
    <row r="5" spans="1:15" ht="39.950000000000003" customHeight="1" thickBot="1" x14ac:dyDescent="0.3">
      <c r="A5" s="108"/>
      <c r="B5" s="37">
        <v>4</v>
      </c>
      <c r="C5" s="43">
        <v>5</v>
      </c>
      <c r="D5" s="39">
        <v>6</v>
      </c>
      <c r="E5" s="39">
        <v>7</v>
      </c>
      <c r="F5" s="40">
        <v>8</v>
      </c>
      <c r="G5" s="40">
        <v>9</v>
      </c>
      <c r="H5" s="41">
        <v>10</v>
      </c>
      <c r="I5" s="41">
        <v>11</v>
      </c>
      <c r="K5" s="112">
        <v>8</v>
      </c>
      <c r="L5" s="113"/>
      <c r="M5" s="42" t="s">
        <v>56</v>
      </c>
    </row>
    <row r="6" spans="1:15" ht="39.950000000000003" customHeight="1" thickBot="1" x14ac:dyDescent="0.3">
      <c r="A6" s="108"/>
      <c r="B6" s="37">
        <v>3</v>
      </c>
      <c r="C6" s="43">
        <v>4</v>
      </c>
      <c r="D6" s="43">
        <v>5</v>
      </c>
      <c r="E6" s="39">
        <v>6</v>
      </c>
      <c r="F6" s="39">
        <v>7</v>
      </c>
      <c r="G6" s="40">
        <v>8</v>
      </c>
      <c r="H6" s="40">
        <v>9</v>
      </c>
      <c r="I6" s="41">
        <v>10</v>
      </c>
      <c r="K6" s="114">
        <v>7</v>
      </c>
      <c r="L6" s="115"/>
      <c r="M6" s="42" t="s">
        <v>57</v>
      </c>
    </row>
    <row r="7" spans="1:15" ht="39.950000000000003" customHeight="1" thickBot="1" x14ac:dyDescent="0.3">
      <c r="A7" s="108"/>
      <c r="B7" s="37">
        <v>2</v>
      </c>
      <c r="C7" s="43">
        <v>3</v>
      </c>
      <c r="D7" s="43">
        <v>4</v>
      </c>
      <c r="E7" s="43">
        <v>5</v>
      </c>
      <c r="F7" s="39">
        <v>6</v>
      </c>
      <c r="G7" s="39">
        <v>7</v>
      </c>
      <c r="H7" s="40">
        <v>8</v>
      </c>
      <c r="I7" s="40">
        <v>9</v>
      </c>
      <c r="K7" s="114">
        <v>6</v>
      </c>
      <c r="L7" s="115"/>
      <c r="M7" s="42" t="s">
        <v>57</v>
      </c>
      <c r="O7" s="44"/>
    </row>
    <row r="8" spans="1:15" ht="39.950000000000003" customHeight="1" thickBot="1" x14ac:dyDescent="0.3">
      <c r="A8" s="109"/>
      <c r="B8" s="37">
        <v>1</v>
      </c>
      <c r="C8" s="43">
        <v>2</v>
      </c>
      <c r="D8" s="43">
        <v>3</v>
      </c>
      <c r="E8" s="43">
        <v>4</v>
      </c>
      <c r="F8" s="43">
        <v>5</v>
      </c>
      <c r="G8" s="39">
        <v>6</v>
      </c>
      <c r="H8" s="39">
        <v>7</v>
      </c>
      <c r="I8" s="40">
        <v>8</v>
      </c>
      <c r="K8" s="116" t="s">
        <v>58</v>
      </c>
      <c r="L8" s="117"/>
      <c r="M8" s="42" t="s">
        <v>59</v>
      </c>
    </row>
    <row r="9" spans="1:15" ht="46.5" customHeight="1" thickBot="1" x14ac:dyDescent="0.3">
      <c r="H9" s="45" t="s">
        <v>60</v>
      </c>
      <c r="I9" s="46"/>
      <c r="J9" s="34" t="s">
        <v>61</v>
      </c>
      <c r="K9" s="104" t="s">
        <v>62</v>
      </c>
      <c r="L9" s="105"/>
      <c r="M9" s="47" t="s">
        <v>60</v>
      </c>
    </row>
    <row r="10" spans="1:15" ht="46.5" customHeight="1" thickBot="1" x14ac:dyDescent="0.3">
      <c r="J10" s="48">
        <v>1</v>
      </c>
      <c r="K10" s="99" t="s">
        <v>63</v>
      </c>
      <c r="L10" s="100"/>
      <c r="M10" s="49" t="s">
        <v>64</v>
      </c>
    </row>
    <row r="11" spans="1:15" ht="30" customHeight="1" thickBot="1" x14ac:dyDescent="0.3">
      <c r="J11" s="48">
        <v>2</v>
      </c>
      <c r="K11" s="99" t="s">
        <v>65</v>
      </c>
      <c r="L11" s="100"/>
      <c r="M11" s="49" t="s">
        <v>66</v>
      </c>
    </row>
    <row r="12" spans="1:15" ht="30" customHeight="1" thickBot="1" x14ac:dyDescent="0.3">
      <c r="J12" s="48">
        <v>3</v>
      </c>
      <c r="K12" s="99" t="s">
        <v>67</v>
      </c>
      <c r="L12" s="100"/>
      <c r="M12" s="49" t="s">
        <v>68</v>
      </c>
    </row>
    <row r="13" spans="1:15" ht="30" customHeight="1" thickBot="1" x14ac:dyDescent="0.3">
      <c r="J13" s="48">
        <v>4</v>
      </c>
      <c r="K13" s="99" t="s">
        <v>69</v>
      </c>
      <c r="L13" s="100"/>
      <c r="M13" s="49" t="s">
        <v>70</v>
      </c>
    </row>
    <row r="14" spans="1:15" ht="30" customHeight="1" thickBot="1" x14ac:dyDescent="0.3">
      <c r="J14" s="48">
        <v>5</v>
      </c>
      <c r="K14" s="99" t="s">
        <v>71</v>
      </c>
      <c r="L14" s="100"/>
      <c r="M14" s="49" t="s">
        <v>72</v>
      </c>
    </row>
    <row r="15" spans="1:15" ht="30" customHeight="1" thickBot="1" x14ac:dyDescent="0.3">
      <c r="J15" s="50">
        <v>6</v>
      </c>
      <c r="K15" s="99" t="s">
        <v>73</v>
      </c>
      <c r="L15" s="100"/>
      <c r="M15" s="51" t="s">
        <v>74</v>
      </c>
    </row>
    <row r="16" spans="1:15" ht="30" customHeight="1" thickBot="1" x14ac:dyDescent="0.3">
      <c r="J16" s="52"/>
      <c r="K16" s="53"/>
      <c r="L16" s="53"/>
      <c r="M16" s="53"/>
    </row>
    <row r="17" spans="8:22" ht="22.5" customHeight="1" thickBot="1" x14ac:dyDescent="0.3">
      <c r="H17" s="54" t="s">
        <v>51</v>
      </c>
      <c r="I17" s="54"/>
      <c r="J17" s="34" t="s">
        <v>61</v>
      </c>
      <c r="K17" s="104" t="s">
        <v>75</v>
      </c>
      <c r="L17" s="105"/>
      <c r="M17" s="47" t="s">
        <v>76</v>
      </c>
      <c r="N17" s="55" t="s">
        <v>77</v>
      </c>
    </row>
    <row r="18" spans="8:22" ht="15.75" thickBot="1" x14ac:dyDescent="0.3">
      <c r="J18" s="48">
        <v>1</v>
      </c>
      <c r="K18" s="99" t="s">
        <v>78</v>
      </c>
      <c r="L18" s="100"/>
      <c r="M18" s="49" t="s">
        <v>79</v>
      </c>
      <c r="N18" s="56" t="s">
        <v>80</v>
      </c>
      <c r="Q18" s="57"/>
      <c r="V18" s="57"/>
    </row>
    <row r="19" spans="8:22" ht="15.75" thickBot="1" x14ac:dyDescent="0.3">
      <c r="J19" s="48">
        <v>2</v>
      </c>
      <c r="K19" s="99" t="s">
        <v>81</v>
      </c>
      <c r="L19" s="100"/>
      <c r="M19" s="49" t="s">
        <v>82</v>
      </c>
      <c r="N19" s="58" t="s">
        <v>83</v>
      </c>
      <c r="S19" s="57"/>
      <c r="T19" s="57"/>
    </row>
    <row r="20" spans="8:22" ht="15.75" thickBot="1" x14ac:dyDescent="0.3">
      <c r="J20" s="48">
        <v>3</v>
      </c>
      <c r="K20" s="99" t="s">
        <v>84</v>
      </c>
      <c r="L20" s="100"/>
      <c r="M20" s="49" t="s">
        <v>85</v>
      </c>
      <c r="N20" s="58" t="s">
        <v>86</v>
      </c>
    </row>
    <row r="21" spans="8:22" ht="15.75" thickBot="1" x14ac:dyDescent="0.3">
      <c r="J21" s="48">
        <v>4</v>
      </c>
      <c r="K21" s="99" t="s">
        <v>87</v>
      </c>
      <c r="L21" s="100"/>
      <c r="M21" s="49" t="s">
        <v>88</v>
      </c>
      <c r="N21" s="58" t="s">
        <v>89</v>
      </c>
    </row>
    <row r="22" spans="8:22" ht="15.75" thickBot="1" x14ac:dyDescent="0.3">
      <c r="J22" s="48">
        <v>5</v>
      </c>
      <c r="K22" s="99" t="s">
        <v>90</v>
      </c>
      <c r="L22" s="100"/>
      <c r="M22" s="49" t="s">
        <v>91</v>
      </c>
      <c r="N22" s="58" t="s">
        <v>92</v>
      </c>
    </row>
    <row r="23" spans="8:22" ht="15.75" thickBot="1" x14ac:dyDescent="0.3">
      <c r="J23" s="48">
        <v>6</v>
      </c>
      <c r="K23" s="99" t="s">
        <v>93</v>
      </c>
      <c r="L23" s="100"/>
      <c r="M23" s="49" t="s">
        <v>94</v>
      </c>
      <c r="N23" s="58" t="s">
        <v>95</v>
      </c>
    </row>
    <row r="24" spans="8:22" ht="15.75" thickBot="1" x14ac:dyDescent="0.3">
      <c r="J24" s="48">
        <v>7</v>
      </c>
      <c r="K24" s="99" t="s">
        <v>96</v>
      </c>
      <c r="L24" s="100"/>
      <c r="M24" s="49" t="s">
        <v>97</v>
      </c>
      <c r="N24" s="58" t="s">
        <v>98</v>
      </c>
    </row>
    <row r="25" spans="8:22" ht="15.75" thickBot="1" x14ac:dyDescent="0.3"/>
    <row r="26" spans="8:22" ht="15.75" thickBot="1" x14ac:dyDescent="0.3">
      <c r="J26" s="101" t="s">
        <v>28</v>
      </c>
      <c r="K26" s="102"/>
      <c r="L26" s="102"/>
      <c r="M26" s="103"/>
      <c r="N26" s="65" t="s">
        <v>29</v>
      </c>
    </row>
    <row r="27" spans="8:22" ht="15.75" thickBot="1" x14ac:dyDescent="0.3">
      <c r="J27" s="61" t="s">
        <v>30</v>
      </c>
      <c r="K27" s="61" t="s">
        <v>31</v>
      </c>
      <c r="L27" s="61"/>
      <c r="M27" s="69" t="s">
        <v>32</v>
      </c>
      <c r="N27" s="61">
        <v>8</v>
      </c>
    </row>
    <row r="28" spans="8:22" ht="15.75" customHeight="1" x14ac:dyDescent="0.25">
      <c r="J28" s="91" t="s">
        <v>102</v>
      </c>
      <c r="K28" s="91" t="s">
        <v>33</v>
      </c>
      <c r="L28" s="96" t="s">
        <v>34</v>
      </c>
      <c r="M28" s="70" t="s">
        <v>35</v>
      </c>
      <c r="N28" s="91">
        <v>7</v>
      </c>
    </row>
    <row r="29" spans="8:22" ht="15.75" customHeight="1" x14ac:dyDescent="0.25">
      <c r="J29" s="95"/>
      <c r="K29" s="95"/>
      <c r="L29" s="97"/>
      <c r="M29" s="71" t="s">
        <v>107</v>
      </c>
      <c r="N29" s="95"/>
    </row>
    <row r="30" spans="8:22" ht="15.75" customHeight="1" thickBot="1" x14ac:dyDescent="0.3">
      <c r="J30" s="92"/>
      <c r="K30" s="92"/>
      <c r="L30" s="98"/>
      <c r="M30" s="72" t="s">
        <v>104</v>
      </c>
      <c r="N30" s="92"/>
    </row>
    <row r="31" spans="8:22" ht="15" customHeight="1" x14ac:dyDescent="0.25">
      <c r="J31" s="91" t="s">
        <v>99</v>
      </c>
      <c r="K31" s="91" t="s">
        <v>33</v>
      </c>
      <c r="L31" s="93" t="s">
        <v>36</v>
      </c>
      <c r="M31" s="68" t="s">
        <v>37</v>
      </c>
      <c r="N31" s="91">
        <v>6</v>
      </c>
    </row>
    <row r="32" spans="8:22" ht="15.75" thickBot="1" x14ac:dyDescent="0.3">
      <c r="J32" s="92"/>
      <c r="K32" s="92"/>
      <c r="L32" s="94"/>
      <c r="M32" s="63" t="s">
        <v>105</v>
      </c>
      <c r="N32" s="92"/>
    </row>
    <row r="33" spans="10:14" ht="34.5" customHeight="1" thickBot="1" x14ac:dyDescent="0.3">
      <c r="J33" s="73" t="s">
        <v>38</v>
      </c>
      <c r="K33" s="73" t="s">
        <v>39</v>
      </c>
      <c r="L33" s="74" t="s">
        <v>101</v>
      </c>
      <c r="M33" s="64" t="s">
        <v>106</v>
      </c>
      <c r="N33" s="66">
        <v>5</v>
      </c>
    </row>
    <row r="34" spans="10:14" ht="15.75" thickBot="1" x14ac:dyDescent="0.3">
      <c r="M34" s="62" t="s">
        <v>40</v>
      </c>
      <c r="N34" s="67"/>
    </row>
  </sheetData>
  <sheetProtection password="CF66" sheet="1" objects="1" scenarios="1"/>
  <mergeCells count="33">
    <mergeCell ref="K20:L20"/>
    <mergeCell ref="B1:I1"/>
    <mergeCell ref="A2:A8"/>
    <mergeCell ref="K2:L2"/>
    <mergeCell ref="K3:L3"/>
    <mergeCell ref="K4:L4"/>
    <mergeCell ref="K5:L5"/>
    <mergeCell ref="K6:L6"/>
    <mergeCell ref="K7:L7"/>
    <mergeCell ref="K8:L8"/>
    <mergeCell ref="K14:L14"/>
    <mergeCell ref="K15:L15"/>
    <mergeCell ref="K17:L17"/>
    <mergeCell ref="K18:L18"/>
    <mergeCell ref="K19:L19"/>
    <mergeCell ref="K9:L9"/>
    <mergeCell ref="K10:L10"/>
    <mergeCell ref="K11:L11"/>
    <mergeCell ref="K12:L12"/>
    <mergeCell ref="K13:L13"/>
    <mergeCell ref="K22:L22"/>
    <mergeCell ref="K23:L23"/>
    <mergeCell ref="K24:L24"/>
    <mergeCell ref="J26:M26"/>
    <mergeCell ref="K21:L21"/>
    <mergeCell ref="J31:J32"/>
    <mergeCell ref="K31:K32"/>
    <mergeCell ref="L31:L32"/>
    <mergeCell ref="N31:N32"/>
    <mergeCell ref="J28:J30"/>
    <mergeCell ref="K28:K30"/>
    <mergeCell ref="L28:L30"/>
    <mergeCell ref="N28:N30"/>
  </mergeCells>
  <pageMargins left="0.7" right="0.7" top="0.75" bottom="0.75" header="0.3" footer="0.3"/>
  <pageSetup paperSize="9" scale="3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5FDE272AE3104684F18D2E6AB2AF19" ma:contentTypeVersion="2" ma:contentTypeDescription="Create a new document." ma:contentTypeScope="" ma:versionID="0337fe9886683a528afdcaf16b4c17cf">
  <xsd:schema xmlns:xsd="http://www.w3.org/2001/XMLSchema" xmlns:xs="http://www.w3.org/2001/XMLSchema" xmlns:p="http://schemas.microsoft.com/office/2006/metadata/properties" xmlns:ns2="b3ef5e69-2ae9-4c64-8218-e97d0279f3c4" targetNamespace="http://schemas.microsoft.com/office/2006/metadata/properties" ma:root="true" ma:fieldsID="9fae29d9f4096cd630735ce3bb6e8a92" ns2:_="">
    <xsd:import namespace="b3ef5e69-2ae9-4c64-8218-e97d0279f3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ef5e69-2ae9-4c64-8218-e97d0279f3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1DF42F-9F79-4E51-8768-55C4B24F56D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3ef5e69-2ae9-4c64-8218-e97d0279f3c4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5166C7-98D1-436C-B1F4-ACA58C1D2C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750FED-BA7D-497E-AEC9-F8CB6D830E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ef5e69-2ae9-4c64-8218-e97d0279f3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Matrice FR</vt:lpstr>
      <vt:lpstr>Risicomatrix</vt:lpstr>
      <vt:lpstr>'Matrice FR'!Zone_d_impression</vt:lpstr>
      <vt:lpstr>Risicomatrix!Zone_d_impression</vt:lpstr>
    </vt:vector>
  </TitlesOfParts>
  <Manager/>
  <Company>SNCB-Holding / NMBS-Holding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Stijn Michiels</dc:creator>
  <cp:keywords/>
  <dc:description/>
  <cp:lastModifiedBy>Campet Simon</cp:lastModifiedBy>
  <cp:revision/>
  <cp:lastPrinted>2020-10-16T07:42:20Z</cp:lastPrinted>
  <dcterms:created xsi:type="dcterms:W3CDTF">2018-06-14T15:23:23Z</dcterms:created>
  <dcterms:modified xsi:type="dcterms:W3CDTF">2020-10-19T06:56:46Z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18f839c0-f01e-4e85-9926-c15650d9c958</vt:lpwstr>
  </property>
  <property fmtid="{D5CDD505-2E9C-101B-9397-08002B2CF9AE}" pid="3" name="ContentTypeId">
    <vt:lpwstr>0x0101008D5FDE272AE3104684F18D2E6AB2AF19</vt:lpwstr>
  </property>
</Properties>
</file>